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136832_id_ohio_gov/Documents/EI website_SOP page/"/>
    </mc:Choice>
  </mc:AlternateContent>
  <xr:revisionPtr revIDLastSave="0" documentId="8_{EBA38FD2-EB43-47DB-AEAF-A54E91DF814A}" xr6:coauthVersionLast="47" xr6:coauthVersionMax="47" xr10:uidLastSave="{00000000-0000-0000-0000-000000000000}"/>
  <bookViews>
    <workbookView xWindow="33720" yWindow="-120" windowWidth="29040" windowHeight="15840" xr2:uid="{BB4CA206-4177-4783-A7E5-CCA39E1C18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K34" i="1"/>
  <c r="K35" i="1"/>
  <c r="K36" i="1"/>
  <c r="K37" i="1"/>
  <c r="K38" i="1"/>
  <c r="K39" i="1"/>
  <c r="K40" i="1"/>
  <c r="K33" i="1"/>
  <c r="J34" i="1"/>
  <c r="J35" i="1"/>
  <c r="J36" i="1"/>
  <c r="J37" i="1"/>
  <c r="J38" i="1"/>
  <c r="J39" i="1"/>
  <c r="J40" i="1"/>
  <c r="J33" i="1"/>
  <c r="I34" i="1"/>
  <c r="I35" i="1"/>
  <c r="I36" i="1"/>
  <c r="I37" i="1"/>
  <c r="I38" i="1"/>
  <c r="I39" i="1"/>
  <c r="I40" i="1"/>
  <c r="I33" i="1"/>
  <c r="H34" i="1"/>
  <c r="H35" i="1"/>
  <c r="H36" i="1"/>
  <c r="H37" i="1"/>
  <c r="H38" i="1"/>
  <c r="H39" i="1"/>
  <c r="H40" i="1"/>
  <c r="H33" i="1"/>
  <c r="G34" i="1"/>
  <c r="G35" i="1"/>
  <c r="G36" i="1"/>
  <c r="G37" i="1"/>
  <c r="G38" i="1"/>
  <c r="G39" i="1"/>
  <c r="G40" i="1"/>
  <c r="G33" i="1"/>
  <c r="F34" i="1"/>
  <c r="F35" i="1"/>
  <c r="F36" i="1"/>
  <c r="F37" i="1"/>
  <c r="F38" i="1"/>
  <c r="F39" i="1"/>
  <c r="F40" i="1"/>
  <c r="F33" i="1"/>
  <c r="E34" i="1"/>
  <c r="E35" i="1"/>
  <c r="E36" i="1"/>
  <c r="E37" i="1"/>
  <c r="E38" i="1"/>
  <c r="E39" i="1"/>
  <c r="E40" i="1"/>
  <c r="E33" i="1"/>
  <c r="D34" i="1"/>
  <c r="D35" i="1"/>
  <c r="D36" i="1"/>
  <c r="D37" i="1"/>
  <c r="D38" i="1"/>
  <c r="D39" i="1"/>
  <c r="D40" i="1"/>
  <c r="D33" i="1"/>
  <c r="K23" i="1"/>
  <c r="K24" i="1"/>
  <c r="K25" i="1"/>
  <c r="K26" i="1"/>
  <c r="K27" i="1"/>
  <c r="K28" i="1"/>
  <c r="K29" i="1"/>
  <c r="K22" i="1"/>
  <c r="J23" i="1"/>
  <c r="J24" i="1"/>
  <c r="J25" i="1"/>
  <c r="J26" i="1"/>
  <c r="J27" i="1"/>
  <c r="J28" i="1"/>
  <c r="J29" i="1"/>
  <c r="J22" i="1"/>
  <c r="I23" i="1"/>
  <c r="I24" i="1"/>
  <c r="I25" i="1"/>
  <c r="I26" i="1"/>
  <c r="I27" i="1"/>
  <c r="I28" i="1"/>
  <c r="I29" i="1"/>
  <c r="I22" i="1"/>
  <c r="H23" i="1"/>
  <c r="H24" i="1"/>
  <c r="H25" i="1"/>
  <c r="H26" i="1"/>
  <c r="H27" i="1"/>
  <c r="H28" i="1"/>
  <c r="H29" i="1"/>
  <c r="H22" i="1"/>
  <c r="G23" i="1"/>
  <c r="G24" i="1"/>
  <c r="G25" i="1"/>
  <c r="G26" i="1"/>
  <c r="G27" i="1"/>
  <c r="G28" i="1"/>
  <c r="G29" i="1"/>
  <c r="F23" i="1"/>
  <c r="F24" i="1"/>
  <c r="F25" i="1"/>
  <c r="F26" i="1"/>
  <c r="F27" i="1"/>
  <c r="F28" i="1"/>
  <c r="F29" i="1"/>
  <c r="F22" i="1"/>
  <c r="E23" i="1"/>
  <c r="E24" i="1"/>
  <c r="E25" i="1"/>
  <c r="E26" i="1"/>
  <c r="E27" i="1"/>
  <c r="E28" i="1"/>
  <c r="E29" i="1"/>
  <c r="E22" i="1"/>
  <c r="K18" i="1" l="1"/>
  <c r="K17" i="1"/>
  <c r="K16" i="1"/>
  <c r="K15" i="1"/>
  <c r="K14" i="1"/>
  <c r="K13" i="1"/>
  <c r="K12" i="1"/>
  <c r="K11" i="1"/>
</calcChain>
</file>

<file path=xl/sharedStrings.xml><?xml version="1.0" encoding="utf-8"?>
<sst xmlns="http://schemas.openxmlformats.org/spreadsheetml/2006/main" count="37" uniqueCount="36">
  <si>
    <t>Family's Name:</t>
  </si>
  <si>
    <t xml:space="preserve">Family's Income </t>
  </si>
  <si>
    <t>Family Size</t>
  </si>
  <si>
    <t>If family income is:</t>
  </si>
  <si>
    <t>Family's Extraordinary Medical Expenses is:</t>
  </si>
  <si>
    <t>Family Income</t>
  </si>
  <si>
    <t>Family's EME</t>
  </si>
  <si>
    <t>less than or equal to 210%</t>
  </si>
  <si>
    <t xml:space="preserve">1% of income </t>
  </si>
  <si>
    <t>X .01 =</t>
  </si>
  <si>
    <t>211% -220%</t>
  </si>
  <si>
    <t>2%of income</t>
  </si>
  <si>
    <t>X .02 =</t>
  </si>
  <si>
    <t>221% -230%</t>
  </si>
  <si>
    <t>3%of income</t>
  </si>
  <si>
    <t>X .03 =</t>
  </si>
  <si>
    <t>231%-240%</t>
  </si>
  <si>
    <t>4%of income</t>
  </si>
  <si>
    <t>X .04 =</t>
  </si>
  <si>
    <t>241%-270%</t>
  </si>
  <si>
    <t>5%of income</t>
  </si>
  <si>
    <t>X .05 =</t>
  </si>
  <si>
    <t>271%-300%</t>
  </si>
  <si>
    <t>6%of income</t>
  </si>
  <si>
    <t>X .06 =</t>
  </si>
  <si>
    <t>301%-400%</t>
  </si>
  <si>
    <t>7%of income</t>
  </si>
  <si>
    <t>X .07 =</t>
  </si>
  <si>
    <t>401% or greater</t>
  </si>
  <si>
    <t>8%of income</t>
  </si>
  <si>
    <t>X .08 =</t>
  </si>
  <si>
    <t>Size of Family Unit</t>
  </si>
  <si>
    <t>Revised 1/17/2023</t>
  </si>
  <si>
    <t>2023 FPL</t>
  </si>
  <si>
    <t>2023FPL</t>
  </si>
  <si>
    <t xml:space="preserve"> 2023 Extraordinary Medical Expenses  (EME)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</si>
</sst>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8" formatCode="&quot;$&quot;#,##0.00_);[Red]\(&quot;$&quot;#,##0.00\)"/>
    <numFmt numFmtId="164" formatCode="&quot;$&quot;#,##0.00"/>
    <numFmt numFmtId="165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 applyProtection="1">
      <alignment horizontal="center" wrapText="1"/>
      <protection hidden="1"/>
    </xf>
    <xf numFmtId="9" fontId="0" fillId="0" borderId="2" xfId="0" applyNumberFormat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165" fontId="0" fillId="0" borderId="2" xfId="0" applyNumberFormat="1" applyBorder="1" applyAlignment="1" applyProtection="1">
      <alignment horizontal="center" vertical="center" wrapText="1"/>
      <protection hidden="1"/>
    </xf>
    <xf numFmtId="164" fontId="0" fillId="0" borderId="2" xfId="0" applyNumberFormat="1" applyBorder="1" applyAlignment="1" applyProtection="1">
      <alignment horizontal="center"/>
      <protection hidden="1"/>
    </xf>
    <xf numFmtId="165" fontId="0" fillId="0" borderId="2" xfId="0" applyNumberFormat="1" applyBorder="1" applyAlignment="1" applyProtection="1">
      <alignment horizontal="center"/>
      <protection hidden="1"/>
    </xf>
    <xf numFmtId="5" fontId="0" fillId="0" borderId="2" xfId="0" applyNumberForma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 horizontal="center"/>
      <protection locked="0" hidden="1"/>
    </xf>
    <xf numFmtId="9" fontId="0" fillId="0" borderId="0" xfId="0" applyNumberFormat="1" applyAlignment="1" applyProtection="1">
      <alignment horizontal="center"/>
      <protection locked="0" hidden="1"/>
    </xf>
    <xf numFmtId="164" fontId="0" fillId="0" borderId="1" xfId="0" applyNumberFormat="1" applyBorder="1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 hidden="1"/>
    </xf>
    <xf numFmtId="8" fontId="0" fillId="0" borderId="1" xfId="0" applyNumberFormat="1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4</xdr:col>
      <xdr:colOff>457200</xdr:colOff>
      <xdr:row>2</xdr:row>
      <xdr:rowOff>153035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61519B-0C6E-4E88-A9C4-29AC8ACB5E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64" y="106136"/>
          <a:ext cx="2925536" cy="408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A3784-84A1-43E9-B4B3-DDE546DD1481}">
  <dimension ref="A1:M44"/>
  <sheetViews>
    <sheetView tabSelected="1" workbookViewId="0">
      <selection activeCell="O26" sqref="O26"/>
    </sheetView>
  </sheetViews>
  <sheetFormatPr defaultRowHeight="14.6" x14ac:dyDescent="0.4"/>
  <cols>
    <col min="1" max="1" width="6.84375" bestFit="1" customWidth="1"/>
    <col min="2" max="4" width="10.15234375" bestFit="1" customWidth="1"/>
    <col min="5" max="5" width="10.84375" bestFit="1" customWidth="1"/>
    <col min="6" max="6" width="10.15234375" bestFit="1" customWidth="1"/>
    <col min="7" max="7" width="10.84375" bestFit="1" customWidth="1"/>
    <col min="8" max="8" width="10.84375" customWidth="1"/>
    <col min="9" max="10" width="10.84375" bestFit="1" customWidth="1"/>
    <col min="11" max="11" width="11.15234375" bestFit="1" customWidth="1"/>
  </cols>
  <sheetData>
    <row r="1" spans="1:13" x14ac:dyDescent="0.4">
      <c r="A1" s="18"/>
      <c r="B1" s="18"/>
      <c r="C1" s="18"/>
      <c r="D1" s="18"/>
      <c r="E1" s="18"/>
    </row>
    <row r="2" spans="1:13" x14ac:dyDescent="0.4">
      <c r="A2" s="18"/>
      <c r="B2" s="18"/>
      <c r="C2" s="18"/>
      <c r="D2" s="18"/>
      <c r="E2" s="18"/>
    </row>
    <row r="3" spans="1:13" x14ac:dyDescent="0.4">
      <c r="A3" s="18"/>
      <c r="B3" s="18"/>
      <c r="C3" s="18"/>
      <c r="D3" s="18"/>
      <c r="E3" s="18"/>
    </row>
    <row r="4" spans="1:13" x14ac:dyDescent="0.4">
      <c r="A4" s="18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"/>
    </row>
    <row r="6" spans="1:13" x14ac:dyDescent="0.4">
      <c r="A6" s="14" t="s">
        <v>0</v>
      </c>
      <c r="B6" s="14"/>
      <c r="C6" s="14"/>
      <c r="D6" s="19"/>
      <c r="E6" s="19"/>
      <c r="F6" s="19"/>
      <c r="G6" s="10"/>
      <c r="H6" s="10"/>
      <c r="I6" s="10"/>
      <c r="J6" s="10"/>
      <c r="K6" s="10"/>
      <c r="L6" s="10"/>
    </row>
    <row r="7" spans="1:13" x14ac:dyDescent="0.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2"/>
    </row>
    <row r="8" spans="1:13" x14ac:dyDescent="0.4">
      <c r="A8" s="14" t="s">
        <v>1</v>
      </c>
      <c r="B8" s="17"/>
      <c r="C8" s="17"/>
      <c r="D8" s="20"/>
      <c r="E8" s="20"/>
      <c r="F8" s="20"/>
      <c r="G8" s="10"/>
      <c r="H8" s="14" t="s">
        <v>2</v>
      </c>
      <c r="I8" s="14"/>
      <c r="J8" s="11"/>
      <c r="K8" s="10"/>
      <c r="L8" s="10"/>
    </row>
    <row r="9" spans="1:13" x14ac:dyDescent="0.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3" x14ac:dyDescent="0.4">
      <c r="A10" s="10"/>
      <c r="B10" s="14" t="s">
        <v>3</v>
      </c>
      <c r="C10" s="14"/>
      <c r="D10" s="14" t="s">
        <v>4</v>
      </c>
      <c r="E10" s="14"/>
      <c r="F10" s="14"/>
      <c r="G10" s="14"/>
      <c r="H10" s="14" t="s">
        <v>5</v>
      </c>
      <c r="I10" s="14"/>
      <c r="J10" s="10"/>
      <c r="K10" s="14" t="s">
        <v>6</v>
      </c>
      <c r="L10" s="14"/>
    </row>
    <row r="11" spans="1:13" x14ac:dyDescent="0.4">
      <c r="A11" s="14" t="s">
        <v>7</v>
      </c>
      <c r="B11" s="17"/>
      <c r="C11" s="17"/>
      <c r="D11" s="15" t="s">
        <v>8</v>
      </c>
      <c r="E11" s="15"/>
      <c r="F11" s="15"/>
      <c r="G11" s="15"/>
      <c r="H11" s="16"/>
      <c r="I11" s="16"/>
      <c r="J11" s="12" t="s">
        <v>9</v>
      </c>
      <c r="K11" s="16">
        <f>SUM(H11*0.01)</f>
        <v>0</v>
      </c>
      <c r="L11" s="16"/>
    </row>
    <row r="12" spans="1:13" x14ac:dyDescent="0.4">
      <c r="A12" s="10"/>
      <c r="B12" s="14" t="s">
        <v>10</v>
      </c>
      <c r="C12" s="14"/>
      <c r="D12" s="15" t="s">
        <v>11</v>
      </c>
      <c r="E12" s="15"/>
      <c r="F12" s="15"/>
      <c r="G12" s="15"/>
      <c r="H12" s="16"/>
      <c r="I12" s="16"/>
      <c r="J12" s="12" t="s">
        <v>12</v>
      </c>
      <c r="K12" s="16">
        <f>SUM(H12*0.02)</f>
        <v>0</v>
      </c>
      <c r="L12" s="16"/>
    </row>
    <row r="13" spans="1:13" x14ac:dyDescent="0.4">
      <c r="A13" s="10"/>
      <c r="B13" s="14" t="s">
        <v>13</v>
      </c>
      <c r="C13" s="14"/>
      <c r="D13" s="15" t="s">
        <v>14</v>
      </c>
      <c r="E13" s="15"/>
      <c r="F13" s="15"/>
      <c r="G13" s="15"/>
      <c r="H13" s="16"/>
      <c r="I13" s="16"/>
      <c r="J13" s="12" t="s">
        <v>15</v>
      </c>
      <c r="K13" s="16">
        <f>SUM(H13*0.03)</f>
        <v>0</v>
      </c>
      <c r="L13" s="16"/>
    </row>
    <row r="14" spans="1:13" x14ac:dyDescent="0.4">
      <c r="A14" s="10"/>
      <c r="B14" s="14" t="s">
        <v>16</v>
      </c>
      <c r="C14" s="14"/>
      <c r="D14" s="15" t="s">
        <v>17</v>
      </c>
      <c r="E14" s="15"/>
      <c r="F14" s="15"/>
      <c r="G14" s="15"/>
      <c r="H14" s="16"/>
      <c r="I14" s="16"/>
      <c r="J14" s="12" t="s">
        <v>18</v>
      </c>
      <c r="K14" s="16">
        <f>SUM(H14*0.04)</f>
        <v>0</v>
      </c>
      <c r="L14" s="16"/>
    </row>
    <row r="15" spans="1:13" x14ac:dyDescent="0.4">
      <c r="A15" s="10"/>
      <c r="B15" s="14" t="s">
        <v>19</v>
      </c>
      <c r="C15" s="14"/>
      <c r="D15" s="15" t="s">
        <v>20</v>
      </c>
      <c r="E15" s="15"/>
      <c r="F15" s="15"/>
      <c r="G15" s="15"/>
      <c r="H15" s="16"/>
      <c r="I15" s="16"/>
      <c r="J15" s="12" t="s">
        <v>21</v>
      </c>
      <c r="K15" s="16">
        <f>SUM(H15*0.05)</f>
        <v>0</v>
      </c>
      <c r="L15" s="16"/>
    </row>
    <row r="16" spans="1:13" x14ac:dyDescent="0.4">
      <c r="A16" s="10"/>
      <c r="B16" s="14" t="s">
        <v>22</v>
      </c>
      <c r="C16" s="14"/>
      <c r="D16" s="15" t="s">
        <v>23</v>
      </c>
      <c r="E16" s="15"/>
      <c r="F16" s="15"/>
      <c r="G16" s="15"/>
      <c r="H16" s="16"/>
      <c r="I16" s="16"/>
      <c r="J16" s="12" t="s">
        <v>24</v>
      </c>
      <c r="K16" s="16">
        <f>SUM(H16*0.06)</f>
        <v>0</v>
      </c>
      <c r="L16" s="16"/>
    </row>
    <row r="17" spans="1:12" x14ac:dyDescent="0.4">
      <c r="A17" s="10"/>
      <c r="B17" s="14" t="s">
        <v>25</v>
      </c>
      <c r="C17" s="14"/>
      <c r="D17" s="15" t="s">
        <v>26</v>
      </c>
      <c r="E17" s="15"/>
      <c r="F17" s="15"/>
      <c r="G17" s="15"/>
      <c r="H17" s="16"/>
      <c r="I17" s="16"/>
      <c r="J17" s="12" t="s">
        <v>27</v>
      </c>
      <c r="K17" s="16">
        <f>SUM(H17*0.07)</f>
        <v>0</v>
      </c>
      <c r="L17" s="16"/>
    </row>
    <row r="18" spans="1:12" x14ac:dyDescent="0.4">
      <c r="A18" s="10"/>
      <c r="B18" s="14" t="s">
        <v>28</v>
      </c>
      <c r="C18" s="14"/>
      <c r="D18" s="15" t="s">
        <v>29</v>
      </c>
      <c r="E18" s="15"/>
      <c r="F18" s="15"/>
      <c r="G18" s="15"/>
      <c r="H18" s="16"/>
      <c r="I18" s="16"/>
      <c r="J18" s="12" t="s">
        <v>30</v>
      </c>
      <c r="K18" s="16">
        <f>SUM(H18*0.08)</f>
        <v>0</v>
      </c>
      <c r="L18" s="16"/>
    </row>
    <row r="20" spans="1:12" x14ac:dyDescent="0.4">
      <c r="C20" s="13" t="s">
        <v>33</v>
      </c>
      <c r="D20" s="13"/>
      <c r="E20" s="13"/>
      <c r="F20" s="13"/>
      <c r="G20" s="13"/>
      <c r="H20" s="13"/>
      <c r="I20" s="13"/>
      <c r="J20" s="13"/>
      <c r="K20" s="13"/>
    </row>
    <row r="21" spans="1:12" ht="29.15" x14ac:dyDescent="0.4">
      <c r="C21" s="3" t="s">
        <v>31</v>
      </c>
      <c r="D21" s="4">
        <v>1</v>
      </c>
      <c r="E21" s="4">
        <v>2.06</v>
      </c>
      <c r="F21" s="4">
        <v>2.1</v>
      </c>
      <c r="G21" s="4">
        <v>2.11</v>
      </c>
      <c r="H21" s="4">
        <v>2.2000000000000002</v>
      </c>
      <c r="I21" s="4">
        <v>2.21</v>
      </c>
      <c r="J21" s="4">
        <v>2.2999999999999998</v>
      </c>
      <c r="K21" s="4">
        <v>2.31</v>
      </c>
    </row>
    <row r="22" spans="1:12" x14ac:dyDescent="0.4">
      <c r="C22" s="5">
        <v>1</v>
      </c>
      <c r="D22" s="6">
        <v>14580</v>
      </c>
      <c r="E22" s="7">
        <f>SUM(D22*2.06)</f>
        <v>30034.799999999999</v>
      </c>
      <c r="F22" s="8">
        <f>SUM(D22*2.1)</f>
        <v>30618</v>
      </c>
      <c r="G22" s="7">
        <f>SUM(D22*2.11)</f>
        <v>30763.8</v>
      </c>
      <c r="H22" s="7">
        <f>SUM(D22*2.2)</f>
        <v>32076.000000000004</v>
      </c>
      <c r="I22" s="7">
        <f>SUM(D22*2.21)</f>
        <v>32221.8</v>
      </c>
      <c r="J22" s="7">
        <f>SUM(D22*2.3)</f>
        <v>33534</v>
      </c>
      <c r="K22" s="7">
        <f>SUM(D22*2.31)</f>
        <v>33679.800000000003</v>
      </c>
    </row>
    <row r="23" spans="1:12" x14ac:dyDescent="0.4">
      <c r="C23" s="5">
        <v>2</v>
      </c>
      <c r="D23" s="6">
        <v>19720</v>
      </c>
      <c r="E23" s="7">
        <f t="shared" ref="E23:E29" si="0">SUM(D23*2.06)</f>
        <v>40623.200000000004</v>
      </c>
      <c r="F23" s="8">
        <f t="shared" ref="F23:F29" si="1">SUM(D23*2.1)</f>
        <v>41412</v>
      </c>
      <c r="G23" s="7">
        <f t="shared" ref="G23:G29" si="2">SUM(D23*2.11)</f>
        <v>41609.199999999997</v>
      </c>
      <c r="H23" s="7">
        <f t="shared" ref="H23:H29" si="3">SUM(D23*2.2)</f>
        <v>43384</v>
      </c>
      <c r="I23" s="7">
        <f t="shared" ref="I23:I29" si="4">SUM(D23*2.21)</f>
        <v>43581.2</v>
      </c>
      <c r="J23" s="7">
        <f t="shared" ref="J23:J29" si="5">SUM(D23*2.3)</f>
        <v>45356</v>
      </c>
      <c r="K23" s="7">
        <f t="shared" ref="K23:K29" si="6">SUM(D23*2.31)</f>
        <v>45553.200000000004</v>
      </c>
    </row>
    <row r="24" spans="1:12" x14ac:dyDescent="0.4">
      <c r="C24" s="5">
        <v>3</v>
      </c>
      <c r="D24" s="6">
        <v>24860</v>
      </c>
      <c r="E24" s="7">
        <f t="shared" si="0"/>
        <v>51211.6</v>
      </c>
      <c r="F24" s="8">
        <f t="shared" si="1"/>
        <v>52206</v>
      </c>
      <c r="G24" s="7">
        <f t="shared" si="2"/>
        <v>52454.6</v>
      </c>
      <c r="H24" s="7">
        <f t="shared" si="3"/>
        <v>54692.000000000007</v>
      </c>
      <c r="I24" s="7">
        <f t="shared" si="4"/>
        <v>54940.6</v>
      </c>
      <c r="J24" s="7">
        <f t="shared" si="5"/>
        <v>57177.999999999993</v>
      </c>
      <c r="K24" s="7">
        <f t="shared" si="6"/>
        <v>57426.6</v>
      </c>
    </row>
    <row r="25" spans="1:12" x14ac:dyDescent="0.4">
      <c r="C25" s="5">
        <v>4</v>
      </c>
      <c r="D25" s="6">
        <v>30000</v>
      </c>
      <c r="E25" s="7">
        <f t="shared" si="0"/>
        <v>61800</v>
      </c>
      <c r="F25" s="8">
        <f t="shared" si="1"/>
        <v>63000</v>
      </c>
      <c r="G25" s="7">
        <f t="shared" si="2"/>
        <v>63299.999999999993</v>
      </c>
      <c r="H25" s="7">
        <f t="shared" si="3"/>
        <v>66000</v>
      </c>
      <c r="I25" s="7">
        <f t="shared" si="4"/>
        <v>66300</v>
      </c>
      <c r="J25" s="7">
        <f t="shared" si="5"/>
        <v>69000</v>
      </c>
      <c r="K25" s="7">
        <f t="shared" si="6"/>
        <v>69300</v>
      </c>
    </row>
    <row r="26" spans="1:12" x14ac:dyDescent="0.4">
      <c r="C26" s="5">
        <v>5</v>
      </c>
      <c r="D26" s="6">
        <v>35140</v>
      </c>
      <c r="E26" s="7">
        <f t="shared" si="0"/>
        <v>72388.400000000009</v>
      </c>
      <c r="F26" s="8">
        <f t="shared" si="1"/>
        <v>73794</v>
      </c>
      <c r="G26" s="7">
        <f t="shared" si="2"/>
        <v>74145.399999999994</v>
      </c>
      <c r="H26" s="7">
        <f t="shared" si="3"/>
        <v>77308</v>
      </c>
      <c r="I26" s="7">
        <f t="shared" si="4"/>
        <v>77659.399999999994</v>
      </c>
      <c r="J26" s="7">
        <f t="shared" si="5"/>
        <v>80822</v>
      </c>
      <c r="K26" s="7">
        <f t="shared" si="6"/>
        <v>81173.400000000009</v>
      </c>
    </row>
    <row r="27" spans="1:12" x14ac:dyDescent="0.4">
      <c r="C27" s="5">
        <v>6</v>
      </c>
      <c r="D27" s="6">
        <v>40280</v>
      </c>
      <c r="E27" s="7">
        <f t="shared" si="0"/>
        <v>82976.800000000003</v>
      </c>
      <c r="F27" s="8">
        <f t="shared" si="1"/>
        <v>84588</v>
      </c>
      <c r="G27" s="7">
        <f t="shared" si="2"/>
        <v>84990.799999999988</v>
      </c>
      <c r="H27" s="7">
        <f t="shared" si="3"/>
        <v>88616</v>
      </c>
      <c r="I27" s="7">
        <f t="shared" si="4"/>
        <v>89018.8</v>
      </c>
      <c r="J27" s="7">
        <f t="shared" si="5"/>
        <v>92644</v>
      </c>
      <c r="K27" s="7">
        <f t="shared" si="6"/>
        <v>93046.8</v>
      </c>
    </row>
    <row r="28" spans="1:12" x14ac:dyDescent="0.4">
      <c r="C28" s="5">
        <v>7</v>
      </c>
      <c r="D28" s="6">
        <v>45420</v>
      </c>
      <c r="E28" s="7">
        <f t="shared" si="0"/>
        <v>93565.2</v>
      </c>
      <c r="F28" s="8">
        <f t="shared" si="1"/>
        <v>95382</v>
      </c>
      <c r="G28" s="7">
        <f t="shared" si="2"/>
        <v>95836.2</v>
      </c>
      <c r="H28" s="7">
        <f t="shared" si="3"/>
        <v>99924.000000000015</v>
      </c>
      <c r="I28" s="7">
        <f t="shared" si="4"/>
        <v>100378.2</v>
      </c>
      <c r="J28" s="7">
        <f t="shared" si="5"/>
        <v>104465.99999999999</v>
      </c>
      <c r="K28" s="7">
        <f t="shared" si="6"/>
        <v>104920.2</v>
      </c>
    </row>
    <row r="29" spans="1:12" x14ac:dyDescent="0.4">
      <c r="C29" s="5">
        <v>8</v>
      </c>
      <c r="D29" s="6">
        <v>50560</v>
      </c>
      <c r="E29" s="7">
        <f t="shared" si="0"/>
        <v>104153.60000000001</v>
      </c>
      <c r="F29" s="8">
        <f t="shared" si="1"/>
        <v>106176</v>
      </c>
      <c r="G29" s="7">
        <f t="shared" si="2"/>
        <v>106681.59999999999</v>
      </c>
      <c r="H29" s="7">
        <f t="shared" si="3"/>
        <v>111232.00000000001</v>
      </c>
      <c r="I29" s="7">
        <f t="shared" si="4"/>
        <v>111737.59999999999</v>
      </c>
      <c r="J29" s="7">
        <f t="shared" si="5"/>
        <v>116287.99999999999</v>
      </c>
      <c r="K29" s="7">
        <f t="shared" si="6"/>
        <v>116793.60000000001</v>
      </c>
    </row>
    <row r="31" spans="1:12" x14ac:dyDescent="0.4">
      <c r="C31" s="13" t="s">
        <v>34</v>
      </c>
      <c r="D31" s="13"/>
      <c r="E31" s="13"/>
      <c r="F31" s="13"/>
      <c r="G31" s="13"/>
      <c r="H31" s="13"/>
      <c r="I31" s="13"/>
      <c r="J31" s="13"/>
      <c r="K31" s="13"/>
    </row>
    <row r="32" spans="1:12" ht="29.15" x14ac:dyDescent="0.4">
      <c r="C32" s="3" t="s">
        <v>31</v>
      </c>
      <c r="D32" s="4">
        <v>2.4</v>
      </c>
      <c r="E32" s="4">
        <v>2.41</v>
      </c>
      <c r="F32" s="4">
        <v>2.7</v>
      </c>
      <c r="G32" s="4">
        <v>2.71</v>
      </c>
      <c r="H32" s="4">
        <v>3</v>
      </c>
      <c r="I32" s="4">
        <v>3.01</v>
      </c>
      <c r="J32" s="4">
        <v>4</v>
      </c>
      <c r="K32" s="4">
        <v>4.01</v>
      </c>
    </row>
    <row r="33" spans="2:11" x14ac:dyDescent="0.4">
      <c r="C33" s="5">
        <v>1</v>
      </c>
      <c r="D33" s="9">
        <f>SUM(D22*2.4)</f>
        <v>34992</v>
      </c>
      <c r="E33" s="9">
        <f>SUM(D22*2.41)</f>
        <v>35137.800000000003</v>
      </c>
      <c r="F33" s="9">
        <f>SUM(D22*2.7)</f>
        <v>39366</v>
      </c>
      <c r="G33" s="9">
        <f>SUM(D22*2.71)</f>
        <v>39511.800000000003</v>
      </c>
      <c r="H33" s="9">
        <f>SUM(D22*3)</f>
        <v>43740</v>
      </c>
      <c r="I33" s="9">
        <f>SUM(D22*3.01)</f>
        <v>43885.799999999996</v>
      </c>
      <c r="J33" s="9">
        <f>SUM(D22*4)</f>
        <v>58320</v>
      </c>
      <c r="K33" s="9">
        <f>SUM(D22*4.01)</f>
        <v>58465.799999999996</v>
      </c>
    </row>
    <row r="34" spans="2:11" x14ac:dyDescent="0.4">
      <c r="C34" s="5">
        <v>2</v>
      </c>
      <c r="D34" s="9">
        <f t="shared" ref="D34:D40" si="7">SUM(D23*2.4)</f>
        <v>47328</v>
      </c>
      <c r="E34" s="9">
        <f t="shared" ref="E34:E40" si="8">SUM(D23*2.41)</f>
        <v>47525.200000000004</v>
      </c>
      <c r="F34" s="9">
        <f t="shared" ref="F34:F40" si="9">SUM(D23*2.7)</f>
        <v>53244</v>
      </c>
      <c r="G34" s="9">
        <f t="shared" ref="G34:G40" si="10">SUM(D23*2.71)</f>
        <v>53441.2</v>
      </c>
      <c r="H34" s="9">
        <f t="shared" ref="H34:H40" si="11">SUM(D23*3)</f>
        <v>59160</v>
      </c>
      <c r="I34" s="9">
        <f t="shared" ref="I34:I40" si="12">SUM(D23*3.01)</f>
        <v>59357.2</v>
      </c>
      <c r="J34" s="9">
        <f t="shared" ref="J34:J40" si="13">SUM(D23*4)</f>
        <v>78880</v>
      </c>
      <c r="K34" s="9">
        <f t="shared" ref="K34:K40" si="14">SUM(D23*4.01)</f>
        <v>79077.2</v>
      </c>
    </row>
    <row r="35" spans="2:11" x14ac:dyDescent="0.4">
      <c r="C35" s="5">
        <v>3</v>
      </c>
      <c r="D35" s="9">
        <f t="shared" si="7"/>
        <v>59664</v>
      </c>
      <c r="E35" s="9">
        <f t="shared" si="8"/>
        <v>59912.600000000006</v>
      </c>
      <c r="F35" s="9">
        <f t="shared" si="9"/>
        <v>67122</v>
      </c>
      <c r="G35" s="9">
        <f t="shared" si="10"/>
        <v>67370.600000000006</v>
      </c>
      <c r="H35" s="9">
        <f t="shared" si="11"/>
        <v>74580</v>
      </c>
      <c r="I35" s="9">
        <f t="shared" si="12"/>
        <v>74828.599999999991</v>
      </c>
      <c r="J35" s="9">
        <f t="shared" si="13"/>
        <v>99440</v>
      </c>
      <c r="K35" s="9">
        <f t="shared" si="14"/>
        <v>99688.599999999991</v>
      </c>
    </row>
    <row r="36" spans="2:11" x14ac:dyDescent="0.4">
      <c r="C36" s="5">
        <v>4</v>
      </c>
      <c r="D36" s="9">
        <f t="shared" si="7"/>
        <v>72000</v>
      </c>
      <c r="E36" s="9">
        <f t="shared" si="8"/>
        <v>72300</v>
      </c>
      <c r="F36" s="9">
        <f t="shared" si="9"/>
        <v>81000</v>
      </c>
      <c r="G36" s="9">
        <f t="shared" si="10"/>
        <v>81300</v>
      </c>
      <c r="H36" s="9">
        <f t="shared" si="11"/>
        <v>90000</v>
      </c>
      <c r="I36" s="9">
        <f t="shared" si="12"/>
        <v>90300</v>
      </c>
      <c r="J36" s="9">
        <f t="shared" si="13"/>
        <v>120000</v>
      </c>
      <c r="K36" s="9">
        <f t="shared" si="14"/>
        <v>120300</v>
      </c>
    </row>
    <row r="37" spans="2:11" x14ac:dyDescent="0.4">
      <c r="C37" s="5">
        <v>5</v>
      </c>
      <c r="D37" s="9">
        <f t="shared" si="7"/>
        <v>84336</v>
      </c>
      <c r="E37" s="9">
        <f t="shared" si="8"/>
        <v>84687.400000000009</v>
      </c>
      <c r="F37" s="9">
        <f t="shared" si="9"/>
        <v>94878</v>
      </c>
      <c r="G37" s="9">
        <f t="shared" si="10"/>
        <v>95229.4</v>
      </c>
      <c r="H37" s="9">
        <f t="shared" si="11"/>
        <v>105420</v>
      </c>
      <c r="I37" s="9">
        <f t="shared" si="12"/>
        <v>105771.4</v>
      </c>
      <c r="J37" s="9">
        <f t="shared" si="13"/>
        <v>140560</v>
      </c>
      <c r="K37" s="9">
        <f t="shared" si="14"/>
        <v>140911.4</v>
      </c>
    </row>
    <row r="38" spans="2:11" x14ac:dyDescent="0.4">
      <c r="C38" s="5">
        <v>6</v>
      </c>
      <c r="D38" s="9">
        <f t="shared" si="7"/>
        <v>96672</v>
      </c>
      <c r="E38" s="9">
        <f t="shared" si="8"/>
        <v>97074.8</v>
      </c>
      <c r="F38" s="9">
        <f t="shared" si="9"/>
        <v>108756</v>
      </c>
      <c r="G38" s="9">
        <f t="shared" si="10"/>
        <v>109158.8</v>
      </c>
      <c r="H38" s="9">
        <f t="shared" si="11"/>
        <v>120840</v>
      </c>
      <c r="I38" s="9">
        <f t="shared" si="12"/>
        <v>121242.79999999999</v>
      </c>
      <c r="J38" s="9">
        <f t="shared" si="13"/>
        <v>161120</v>
      </c>
      <c r="K38" s="9">
        <f t="shared" si="14"/>
        <v>161522.79999999999</v>
      </c>
    </row>
    <row r="39" spans="2:11" x14ac:dyDescent="0.4">
      <c r="C39" s="5">
        <v>7</v>
      </c>
      <c r="D39" s="9">
        <f t="shared" si="7"/>
        <v>109008</v>
      </c>
      <c r="E39" s="9">
        <f t="shared" si="8"/>
        <v>109462.20000000001</v>
      </c>
      <c r="F39" s="9">
        <f t="shared" si="9"/>
        <v>122634.00000000001</v>
      </c>
      <c r="G39" s="9">
        <f t="shared" si="10"/>
        <v>123088.2</v>
      </c>
      <c r="H39" s="9">
        <f t="shared" si="11"/>
        <v>136260</v>
      </c>
      <c r="I39" s="9">
        <f t="shared" si="12"/>
        <v>136714.19999999998</v>
      </c>
      <c r="J39" s="9">
        <f t="shared" si="13"/>
        <v>181680</v>
      </c>
      <c r="K39" s="9">
        <f t="shared" si="14"/>
        <v>182134.19999999998</v>
      </c>
    </row>
    <row r="40" spans="2:11" x14ac:dyDescent="0.4">
      <c r="C40" s="5">
        <v>8</v>
      </c>
      <c r="D40" s="9">
        <f t="shared" si="7"/>
        <v>121344</v>
      </c>
      <c r="E40" s="9">
        <f t="shared" si="8"/>
        <v>121849.60000000001</v>
      </c>
      <c r="F40" s="9">
        <f t="shared" si="9"/>
        <v>136512</v>
      </c>
      <c r="G40" s="9">
        <f t="shared" si="10"/>
        <v>137017.60000000001</v>
      </c>
      <c r="H40" s="9">
        <f t="shared" si="11"/>
        <v>151680</v>
      </c>
      <c r="I40" s="9">
        <f t="shared" si="12"/>
        <v>152185.59999999998</v>
      </c>
      <c r="J40" s="9">
        <f t="shared" si="13"/>
        <v>202240</v>
      </c>
      <c r="K40" s="9">
        <f t="shared" si="14"/>
        <v>202745.59999999998</v>
      </c>
    </row>
    <row r="44" spans="2:11" x14ac:dyDescent="0.4">
      <c r="B44" t="s">
        <v>32</v>
      </c>
    </row>
  </sheetData>
  <mergeCells count="45">
    <mergeCell ref="A1:E3"/>
    <mergeCell ref="A4:L4"/>
    <mergeCell ref="A6:C6"/>
    <mergeCell ref="D6:F6"/>
    <mergeCell ref="A8:C8"/>
    <mergeCell ref="D8:F8"/>
    <mergeCell ref="H8:I8"/>
    <mergeCell ref="B10:C10"/>
    <mergeCell ref="D10:G10"/>
    <mergeCell ref="H10:I10"/>
    <mergeCell ref="K10:L10"/>
    <mergeCell ref="A11:C11"/>
    <mergeCell ref="D11:G11"/>
    <mergeCell ref="H11:I11"/>
    <mergeCell ref="K11:L11"/>
    <mergeCell ref="B12:C12"/>
    <mergeCell ref="D12:G12"/>
    <mergeCell ref="H12:I12"/>
    <mergeCell ref="K12:L12"/>
    <mergeCell ref="B13:C13"/>
    <mergeCell ref="D13:G13"/>
    <mergeCell ref="H13:I13"/>
    <mergeCell ref="K13:L13"/>
    <mergeCell ref="B14:C14"/>
    <mergeCell ref="D14:G14"/>
    <mergeCell ref="H14:I14"/>
    <mergeCell ref="K14:L14"/>
    <mergeCell ref="B15:C15"/>
    <mergeCell ref="D15:G15"/>
    <mergeCell ref="H15:I15"/>
    <mergeCell ref="K15:L15"/>
    <mergeCell ref="C31:K31"/>
    <mergeCell ref="B16:C16"/>
    <mergeCell ref="D16:G16"/>
    <mergeCell ref="H16:I16"/>
    <mergeCell ref="K16:L16"/>
    <mergeCell ref="B17:C17"/>
    <mergeCell ref="D17:G17"/>
    <mergeCell ref="H17:I17"/>
    <mergeCell ref="K17:L17"/>
    <mergeCell ref="B18:C18"/>
    <mergeCell ref="D18:G18"/>
    <mergeCell ref="H18:I18"/>
    <mergeCell ref="K18:L18"/>
    <mergeCell ref="C20:K2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Keesee, Traci</dc:creator>
  <cp:lastModifiedBy>Keesee, Traci</cp:lastModifiedBy>
  <dcterms:created xsi:type="dcterms:W3CDTF">2022-01-28T16:40:43Z</dcterms:created>
  <dcterms:modified xsi:type="dcterms:W3CDTF">2023-02-15T15:07:18Z</dcterms:modified>
</cp:coreProperties>
</file>